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VEZÉRIGAZGATÓSÁG\ÜFB\CSOPORT\Energia\Hőenergia_Veolia\Primer energia átalakítási tényező\2022-re vonatkozóan_honlap\"/>
    </mc:Choice>
  </mc:AlternateContent>
  <xr:revisionPtr revIDLastSave="0" documentId="13_ncr:1_{225C0DDF-BA80-46F0-AAD3-154EB284EAF0}" xr6:coauthVersionLast="36" xr6:coauthVersionMax="36" xr10:uidLastSave="{00000000-0000-0000-0000-000000000000}"/>
  <bookViews>
    <workbookView xWindow="0" yWindow="0" windowWidth="28800" windowHeight="11628" xr2:uid="{63EEE829-8EB7-468D-B531-1CF025C7F945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E57" i="1" l="1"/>
  <c r="R31" i="1"/>
  <c r="T30" i="1"/>
  <c r="S30" i="1"/>
  <c r="S26" i="1"/>
  <c r="S27" i="1"/>
  <c r="S28" i="1"/>
  <c r="S29" i="1"/>
  <c r="S31" i="1"/>
  <c r="T26" i="1"/>
  <c r="T27" i="1"/>
  <c r="T28" i="1"/>
  <c r="T29" i="1"/>
  <c r="T50" i="1"/>
  <c r="Z35" i="1"/>
  <c r="U31" i="1"/>
  <c r="T31" i="1"/>
</calcChain>
</file>

<file path=xl/sharedStrings.xml><?xml version="1.0" encoding="utf-8"?>
<sst xmlns="http://schemas.openxmlformats.org/spreadsheetml/2006/main" count="106" uniqueCount="83">
  <si>
    <t>Primer energiaátalakítási tényező (41/2019. (XI. 14.) ITM</t>
  </si>
  <si>
    <t>=</t>
  </si>
  <si>
    <t>*</t>
  </si>
  <si>
    <t>+</t>
  </si>
  <si>
    <t>S</t>
  </si>
  <si>
    <t>-</t>
  </si>
  <si>
    <t>h</t>
  </si>
  <si>
    <t>i=1</t>
  </si>
  <si>
    <t>ahol:</t>
  </si>
  <si>
    <t>eredő primer energiaátalakítási tényező</t>
  </si>
  <si>
    <t>hőtermeléshez és keringtetéshez felhasznált villamos energia primer energiaátalakítási tényező</t>
  </si>
  <si>
    <t>távhőtermeléshez és keringtetéshez a hőtermelő által felhasznált villamos energia aránya</t>
  </si>
  <si>
    <t>hálózati hőveszteség</t>
  </si>
  <si>
    <t>alkalmazott hőtermelő technológia primerenergia átalakítási tényezője</t>
  </si>
  <si>
    <t>adott technológiával termelt hő aránya, a kiadott összes hőmennyiséghez képest</t>
  </si>
  <si>
    <t>Hőtermelői technológiák Debrecenben:</t>
  </si>
  <si>
    <t>2022. 1-12.  hó</t>
  </si>
  <si>
    <t>Hőmenny.</t>
  </si>
  <si>
    <t>GJ</t>
  </si>
  <si>
    <t>kWh</t>
  </si>
  <si>
    <t>1.</t>
  </si>
  <si>
    <t>Kizárólagos hőtermelés szénhidrogének</t>
  </si>
  <si>
    <t>2.</t>
  </si>
  <si>
    <t>Kapcsolt energiatermelés kombinált ciklusú erőművi blokkban</t>
  </si>
  <si>
    <t>3.</t>
  </si>
  <si>
    <t>Kapcsolt energiatermelés hagyományos gőz-körfolyamatú erőművi blokkban</t>
  </si>
  <si>
    <t>4.</t>
  </si>
  <si>
    <t>Kapcsolt energiatermelés 1200 kWe villamos egységteljesítményt meghaladó gázmotorral</t>
  </si>
  <si>
    <t>5.</t>
  </si>
  <si>
    <t>Kombinált távhőtermelés</t>
  </si>
  <si>
    <t>Összesen:</t>
  </si>
  <si>
    <t>Távhőtermeléshez és keringtetéshez felhasznált villamos energia primer energiaátalakítási tényezője és aránya:</t>
  </si>
  <si>
    <t>vásárolt</t>
  </si>
  <si>
    <t>termelt</t>
  </si>
  <si>
    <t>felhasznált</t>
  </si>
  <si>
    <t>Kiadott</t>
  </si>
  <si>
    <t>Kiadott távő</t>
  </si>
  <si>
    <t>Össz. vill.en felh.</t>
  </si>
  <si>
    <t>ebből vásárolt</t>
  </si>
  <si>
    <t>ebből termelt</t>
  </si>
  <si>
    <t>Vill en. -re</t>
  </si>
  <si>
    <t>Keringtetésre</t>
  </si>
  <si>
    <t>Távhő term. -re</t>
  </si>
  <si>
    <t>arány</t>
  </si>
  <si>
    <t>távhő</t>
  </si>
  <si>
    <t>havi aránya</t>
  </si>
  <si>
    <t>súlyozás távhőre</t>
  </si>
  <si>
    <t>139000=&lt;Q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</si>
  <si>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</si>
  <si>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</si>
  <si>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</si>
  <si>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</si>
  <si>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</si>
  <si>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</si>
  <si>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</si>
  <si>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</si>
  <si>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</si>
  <si>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</si>
  <si>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</si>
  <si>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</si>
  <si>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ÉVES:</t>
  </si>
  <si>
    <t>Távhőhálózat vesztesége:</t>
  </si>
  <si>
    <t xml:space="preserve"> göngyölt havi</t>
  </si>
  <si>
    <t>Primer energiaátalakítási tényező meghatározása:</t>
  </si>
  <si>
    <t>A megújuló energiaforrásokkal termelt távhő részarányának kiszámítása:</t>
  </si>
  <si>
    <t>ahol</t>
  </si>
  <si>
    <t>eSUS,távhő: A távhő megújuló energia részaránya (kWh/kWh).</t>
  </si>
  <si>
    <t>αi : Az i-edik primerenergia-forrásból termelt távhő aránya az  adott távhőrendszerben távhőhálózatra kiadott összes hőmennyiséghez viszonyítva (kWh/kWh)</t>
  </si>
  <si>
    <t>eSUS,i: Az i-edik hőtermelő technológiában felhasznált megújuló energiaforrások részaránya</t>
  </si>
  <si>
    <t>αvill: A távhő termeléséhez és keringtetéséhez a  hőtermelő által felhasznált villamos energia aránya az adott távhőrendszerben távhőhálózatra kiadott összes hőmennyiségre vetítve (kWh/kWh)</t>
  </si>
  <si>
    <t>eSUS,vill: A távhő termeléséhez és keringtetéséhez felhasznált villamos energia megújuló részaránya</t>
  </si>
  <si>
    <t>eSUS,távhő=</t>
  </si>
  <si>
    <r>
      <t xml:space="preserve">e </t>
    </r>
    <r>
      <rPr>
        <vertAlign val="subscript"/>
        <sz val="11"/>
        <color theme="1"/>
        <rFont val="Calibri"/>
        <family val="2"/>
        <charset val="238"/>
        <scheme val="minor"/>
      </rPr>
      <t>távhő</t>
    </r>
  </si>
  <si>
    <r>
      <t xml:space="preserve">e </t>
    </r>
    <r>
      <rPr>
        <vertAlign val="subscript"/>
        <sz val="11"/>
        <color theme="1"/>
        <rFont val="Calibri"/>
        <family val="2"/>
        <charset val="238"/>
        <scheme val="minor"/>
      </rPr>
      <t>vill</t>
    </r>
  </si>
  <si>
    <r>
      <rPr>
        <sz val="11"/>
        <color theme="1"/>
        <rFont val="Calibri"/>
        <family val="2"/>
        <charset val="238"/>
      </rPr>
      <t>α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bscript"/>
        <sz val="11"/>
        <color theme="1"/>
        <rFont val="Calibri"/>
        <family val="2"/>
        <charset val="238"/>
        <scheme val="minor"/>
      </rPr>
      <t>vill</t>
    </r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</si>
  <si>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 i</t>
    </r>
  </si>
  <si>
    <r>
      <rPr>
        <sz val="11"/>
        <color theme="1"/>
        <rFont val="Calibri"/>
        <family val="2"/>
        <charset val="238"/>
      </rPr>
      <t>α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</si>
  <si>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 xml:space="preserve">e </t>
    </r>
    <r>
      <rPr>
        <b/>
        <vertAlign val="subscript"/>
        <sz val="12"/>
        <color theme="1"/>
        <rFont val="Calibri"/>
        <family val="2"/>
        <charset val="238"/>
        <scheme val="minor"/>
      </rPr>
      <t>távhő</t>
    </r>
  </si>
  <si>
    <r>
      <t>α</t>
    </r>
    <r>
      <rPr>
        <i/>
        <vertAlign val="subscript"/>
        <sz val="10"/>
        <rFont val="Arial"/>
        <family val="2"/>
        <charset val="238"/>
      </rPr>
      <t>i</t>
    </r>
    <r>
      <rPr>
        <i/>
        <sz val="10"/>
        <rFont val="Arial"/>
        <family val="2"/>
        <charset val="238"/>
      </rPr>
      <t>:</t>
    </r>
  </si>
  <si>
    <r>
      <t>e</t>
    </r>
    <r>
      <rPr>
        <i/>
        <vertAlign val="subscript"/>
        <sz val="10"/>
        <rFont val="Arial"/>
        <family val="2"/>
        <charset val="238"/>
      </rPr>
      <t>SUS,i</t>
    </r>
    <r>
      <rPr>
        <i/>
        <sz val="10"/>
        <rFont val="Arial"/>
        <family val="2"/>
        <charset val="238"/>
      </rPr>
      <t>:</t>
    </r>
  </si>
  <si>
    <r>
      <t>α</t>
    </r>
    <r>
      <rPr>
        <i/>
        <vertAlign val="subscript"/>
        <sz val="10"/>
        <rFont val="Arial"/>
        <family val="2"/>
        <charset val="238"/>
      </rPr>
      <t>vill</t>
    </r>
    <r>
      <rPr>
        <i/>
        <sz val="10"/>
        <rFont val="Arial"/>
        <family val="2"/>
        <charset val="238"/>
      </rPr>
      <t>:</t>
    </r>
  </si>
  <si>
    <r>
      <t>e</t>
    </r>
    <r>
      <rPr>
        <i/>
        <vertAlign val="subscript"/>
        <sz val="10"/>
        <rFont val="Arial"/>
        <family val="2"/>
        <charset val="238"/>
      </rPr>
      <t>SUS,vill</t>
    </r>
    <r>
      <rPr>
        <i/>
        <sz val="10"/>
        <rFont val="Arial"/>
        <family val="2"/>
        <charset val="238"/>
      </rPr>
      <t>:</t>
    </r>
  </si>
  <si>
    <t xml:space="preserve">A Vízmű Zrt. Szennyvíztelepén a távhő keringetőszivattyú felhasznált vill. energia mennyisége (kWh) 2022.01-12. hó: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</si>
</sst>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#,##0.0"/>
    <numFmt numFmtId="166" formatCode="0.0"/>
    <numFmt numFmtId="167" formatCode="#,##0.0000"/>
    <numFmt numFmtId="168" formatCode="0.000"/>
    <numFmt numFmtId="169" formatCode="0.00000000"/>
    <numFmt numFmtId="170" formatCode="0.00000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48"/>
      <color theme="1"/>
      <name val="Symbol"/>
      <family val="1"/>
      <charset val="2"/>
    </font>
    <font>
      <sz val="11"/>
      <color theme="3" tint="0.3999755851924192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11"/>
      <color rgb="FF3333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bscript"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8EDF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quotePrefix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2" fillId="0" borderId="0" xfId="0" applyFont="1"/>
    <xf numFmtId="0" fontId="11" fillId="2" borderId="0" xfId="0" applyFont="1" applyFill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3" borderId="0" xfId="0" applyNumberFormat="1" applyFill="1" applyAlignment="1">
      <alignment horizontal="center"/>
    </xf>
    <xf numFmtId="10" fontId="0" fillId="0" borderId="0" xfId="1" applyNumberFormat="1" applyFont="1" applyAlignment="1">
      <alignment horizontal="center"/>
    </xf>
    <xf numFmtId="0" fontId="3" fillId="0" borderId="0" xfId="0" applyFont="1"/>
    <xf numFmtId="10" fontId="3" fillId="0" borderId="0" xfId="1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Font="1"/>
    <xf numFmtId="166" fontId="0" fillId="0" borderId="0" xfId="0" applyNumberFormat="1" applyFont="1" applyAlignment="1">
      <alignment horizontal="center" vertical="center"/>
    </xf>
    <xf numFmtId="1" fontId="0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10" fontId="0" fillId="7" borderId="0" xfId="1" applyNumberFormat="1" applyFont="1" applyFill="1"/>
    <xf numFmtId="0" fontId="0" fillId="0" borderId="0" xfId="0" applyFill="1"/>
    <xf numFmtId="10" fontId="0" fillId="0" borderId="0" xfId="0" applyNumberFormat="1" applyFill="1"/>
    <xf numFmtId="0" fontId="2" fillId="0" borderId="0" xfId="0" applyFont="1"/>
    <xf numFmtId="2" fontId="0" fillId="0" borderId="0" xfId="0" applyNumberFormat="1"/>
    <xf numFmtId="0" fontId="12" fillId="0" borderId="0" xfId="0" applyFont="1" applyAlignment="1">
      <alignment vertical="center"/>
    </xf>
    <xf numFmtId="168" fontId="12" fillId="0" borderId="0" xfId="0" applyNumberFormat="1" applyFont="1" applyAlignment="1"/>
    <xf numFmtId="169" fontId="15" fillId="0" borderId="0" xfId="0" applyNumberFormat="1" applyFont="1" applyAlignment="1"/>
    <xf numFmtId="0" fontId="0" fillId="0" borderId="0" xfId="0" applyAlignment="1">
      <alignment horizontal="left" vertical="center" wrapText="1"/>
    </xf>
    <xf numFmtId="0" fontId="18" fillId="3" borderId="4" xfId="2" applyFont="1" applyFill="1" applyBorder="1" applyAlignment="1">
      <alignment horizontal="left"/>
    </xf>
    <xf numFmtId="0" fontId="20" fillId="3" borderId="4" xfId="2" applyFont="1" applyFill="1" applyBorder="1" applyAlignment="1">
      <alignment horizontal="center"/>
    </xf>
    <xf numFmtId="0" fontId="0" fillId="0" borderId="0" xfId="0" applyBorder="1"/>
    <xf numFmtId="0" fontId="17" fillId="3" borderId="4" xfId="2" applyFill="1" applyBorder="1" applyAlignment="1">
      <alignment horizontal="center"/>
    </xf>
    <xf numFmtId="170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quotePrefix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6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20" fillId="3" borderId="4" xfId="2" applyNumberFormat="1" applyFont="1" applyFill="1" applyBorder="1" applyAlignment="1">
      <alignment horizontal="center"/>
    </xf>
  </cellXfs>
  <cellStyles count="3">
    <cellStyle name="Normál" xfId="0" builtinId="0"/>
    <cellStyle name="Normál 2" xfId="2" xr:uid="{CF5420A3-EEDD-44A9-9B7F-DEDD47C22171}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3</xdr:row>
      <xdr:rowOff>0</xdr:rowOff>
    </xdr:from>
    <xdr:to>
      <xdr:col>16</xdr:col>
      <xdr:colOff>9525</xdr:colOff>
      <xdr:row>6</xdr:row>
      <xdr:rowOff>180975</xdr:rowOff>
    </xdr:to>
    <xdr:sp macro="" textlink="">
      <xdr:nvSpPr>
        <xdr:cNvPr id="2" name="Nagy zárójel 1">
          <a:extLst>
            <a:ext uri="{FF2B5EF4-FFF2-40B4-BE49-F238E27FC236}">
              <a16:creationId xmlns:a16="http://schemas.microsoft.com/office/drawing/2014/main" id="{A886FB3E-D14D-46FD-8366-703A95D5F6F6}"/>
            </a:ext>
          </a:extLst>
        </xdr:cNvPr>
        <xdr:cNvSpPr/>
      </xdr:nvSpPr>
      <xdr:spPr>
        <a:xfrm>
          <a:off x="3571874" y="647700"/>
          <a:ext cx="3429001" cy="723900"/>
        </a:xfrm>
        <a:prstGeom prst="bracketPair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0</xdr:col>
      <xdr:colOff>183248</xdr:colOff>
      <xdr:row>35</xdr:row>
      <xdr:rowOff>48509</xdr:rowOff>
    </xdr:from>
    <xdr:to>
      <xdr:col>11</xdr:col>
      <xdr:colOff>190501</xdr:colOff>
      <xdr:row>42</xdr:row>
      <xdr:rowOff>42332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A42D3E9A-DD9D-4FA6-B814-C5CE90B89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248" y="6115934"/>
          <a:ext cx="4322078" cy="132732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59</xdr:row>
      <xdr:rowOff>28575</xdr:rowOff>
    </xdr:from>
    <xdr:to>
      <xdr:col>14</xdr:col>
      <xdr:colOff>300990</xdr:colOff>
      <xdr:row>94</xdr:row>
      <xdr:rowOff>99900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3EA472F3-AFD9-4337-B50C-AFC67D470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" y="10687050"/>
          <a:ext cx="5130165" cy="6948375"/>
        </a:xfrm>
        <a:prstGeom prst="rect">
          <a:avLst/>
        </a:prstGeom>
      </xdr:spPr>
    </xdr:pic>
    <xdr:clientData/>
  </xdr:twoCellAnchor>
  <xdr:twoCellAnchor>
    <xdr:from>
      <xdr:col>16</xdr:col>
      <xdr:colOff>0</xdr:colOff>
      <xdr:row>60</xdr:row>
      <xdr:rowOff>1</xdr:rowOff>
    </xdr:from>
    <xdr:to>
      <xdr:col>22</xdr:col>
      <xdr:colOff>47625</xdr:colOff>
      <xdr:row>65</xdr:row>
      <xdr:rowOff>38101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A3C7196D-582A-4C54-9C3A-D14892E2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0848976"/>
          <a:ext cx="51339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E76E-B298-4B18-A28F-BF34A70D0E3E}">
  <dimension ref="B2:AF88"/>
  <sheetViews>
    <sheetView tabSelected="1" topLeftCell="D67" workbookViewId="0">
      <selection activeCell="R88" sqref="R88"/>
    </sheetView>
  </sheetViews>
  <sheetFormatPr defaultRowHeight="14.4" outlineLevelRow="1" outlineLevelCol="1" x14ac:dyDescent="0.3"/>
  <cols>
    <col min="4" max="4" width="3.6640625" customWidth="1"/>
    <col min="5" max="5" width="7.33203125" customWidth="1"/>
    <col min="6" max="7" width="5.6640625" customWidth="1"/>
    <col min="8" max="12" width="3.6640625" customWidth="1"/>
    <col min="13" max="13" width="9.88671875" bestFit="1" customWidth="1"/>
    <col min="14" max="14" width="3.6640625" customWidth="1"/>
    <col min="15" max="15" width="10.44140625" bestFit="1" customWidth="1"/>
    <col min="16" max="16" width="12.44140625" bestFit="1" customWidth="1"/>
    <col min="17" max="17" width="12" customWidth="1"/>
    <col min="18" max="18" width="17" customWidth="1"/>
    <col min="19" max="19" width="14.109375" customWidth="1"/>
    <col min="20" max="20" width="14.88671875" customWidth="1"/>
    <col min="22" max="22" width="9.109375" outlineLevel="1"/>
    <col min="23" max="23" width="9.6640625" customWidth="1" outlineLevel="1"/>
    <col min="24" max="24" width="1.6640625" customWidth="1" outlineLevel="1"/>
    <col min="25" max="25" width="9.88671875" customWidth="1" outlineLevel="1"/>
    <col min="26" max="26" width="6.5546875" bestFit="1" customWidth="1" outlineLevel="1"/>
    <col min="27" max="27" width="1.6640625" customWidth="1" outlineLevel="1"/>
    <col min="28" max="28" width="10.6640625" bestFit="1" customWidth="1" outlineLevel="1"/>
    <col min="29" max="29" width="12.44140625" bestFit="1" customWidth="1"/>
    <col min="30" max="30" width="10.5546875" bestFit="1" customWidth="1"/>
    <col min="31" max="31" width="14.44140625" bestFit="1" customWidth="1"/>
    <col min="32" max="32" width="11.109375" customWidth="1"/>
  </cols>
  <sheetData>
    <row r="2" spans="2:21" ht="21" x14ac:dyDescent="0.4">
      <c r="B2" s="1" t="s">
        <v>0</v>
      </c>
    </row>
    <row r="4" spans="2:21" ht="12" customHeight="1" x14ac:dyDescent="0.3">
      <c r="M4" s="2">
        <v>14</v>
      </c>
    </row>
    <row r="5" spans="2:21" ht="18" customHeight="1" x14ac:dyDescent="0.3">
      <c r="C5" s="52" t="s">
        <v>72</v>
      </c>
      <c r="D5" s="57" t="s">
        <v>1</v>
      </c>
      <c r="E5" s="60">
        <v>1</v>
      </c>
      <c r="F5" s="60"/>
      <c r="G5" s="60"/>
      <c r="H5" s="52" t="s">
        <v>2</v>
      </c>
      <c r="I5" s="52" t="s">
        <v>73</v>
      </c>
      <c r="J5" s="52" t="s">
        <v>2</v>
      </c>
      <c r="K5" s="52" t="s">
        <v>74</v>
      </c>
      <c r="L5" s="57" t="s">
        <v>3</v>
      </c>
      <c r="M5" s="58" t="s">
        <v>4</v>
      </c>
      <c r="N5" s="52" t="s">
        <v>75</v>
      </c>
      <c r="O5" s="52" t="s">
        <v>2</v>
      </c>
      <c r="P5" s="52" t="s">
        <v>76</v>
      </c>
      <c r="S5" s="3"/>
    </row>
    <row r="6" spans="2:21" x14ac:dyDescent="0.3">
      <c r="C6" s="52"/>
      <c r="D6" s="57"/>
      <c r="E6" s="2">
        <v>1</v>
      </c>
      <c r="F6" s="4" t="s">
        <v>5</v>
      </c>
      <c r="G6" s="2" t="s">
        <v>6</v>
      </c>
      <c r="H6" s="52"/>
      <c r="I6" s="52"/>
      <c r="J6" s="52"/>
      <c r="K6" s="52"/>
      <c r="L6" s="52"/>
      <c r="M6" s="59"/>
      <c r="N6" s="52"/>
      <c r="O6" s="52"/>
      <c r="P6" s="52"/>
      <c r="R6" s="54"/>
      <c r="S6" s="54"/>
      <c r="T6" s="54"/>
      <c r="U6" s="54"/>
    </row>
    <row r="7" spans="2:21" ht="12" customHeight="1" x14ac:dyDescent="0.3">
      <c r="M7" s="2" t="s">
        <v>7</v>
      </c>
      <c r="R7" s="5"/>
      <c r="S7" s="5"/>
      <c r="T7" s="6"/>
      <c r="U7" s="6"/>
    </row>
    <row r="8" spans="2:21" x14ac:dyDescent="0.3">
      <c r="R8" s="5"/>
      <c r="S8" s="5"/>
      <c r="T8" s="5"/>
    </row>
    <row r="9" spans="2:21" ht="15" customHeight="1" x14ac:dyDescent="0.3">
      <c r="B9" t="s">
        <v>8</v>
      </c>
      <c r="C9" s="7" t="s">
        <v>72</v>
      </c>
      <c r="E9" t="s">
        <v>9</v>
      </c>
      <c r="R9" s="8"/>
      <c r="S9" s="8"/>
      <c r="T9" s="9"/>
      <c r="U9" s="2"/>
    </row>
    <row r="10" spans="2:21" ht="3.75" customHeight="1" x14ac:dyDescent="0.3">
      <c r="C10" s="7"/>
      <c r="R10" s="8"/>
      <c r="S10" s="8"/>
      <c r="T10" s="9"/>
      <c r="U10" s="2"/>
    </row>
    <row r="11" spans="2:21" ht="15" customHeight="1" x14ac:dyDescent="0.3">
      <c r="C11" s="7"/>
      <c r="R11" s="2"/>
      <c r="S11" s="8"/>
      <c r="T11" s="9"/>
      <c r="U11" s="2"/>
    </row>
    <row r="12" spans="2:21" ht="3.9" customHeight="1" x14ac:dyDescent="0.3">
      <c r="C12" s="7"/>
      <c r="R12" s="2"/>
      <c r="S12" s="2"/>
      <c r="T12" s="9"/>
      <c r="U12" s="2"/>
    </row>
    <row r="13" spans="2:21" ht="15" customHeight="1" x14ac:dyDescent="0.3">
      <c r="C13" s="7" t="s">
        <v>73</v>
      </c>
      <c r="E13" t="s">
        <v>10</v>
      </c>
      <c r="R13" s="8"/>
      <c r="S13" s="8"/>
      <c r="T13" s="9"/>
      <c r="U13" s="2"/>
    </row>
    <row r="14" spans="2:21" ht="3.9" customHeight="1" x14ac:dyDescent="0.3">
      <c r="C14" s="7"/>
      <c r="R14" s="2"/>
      <c r="S14" s="2"/>
      <c r="T14" s="9"/>
      <c r="U14" s="2"/>
    </row>
    <row r="15" spans="2:21" ht="15" customHeight="1" x14ac:dyDescent="0.3">
      <c r="C15" s="7" t="s">
        <v>74</v>
      </c>
      <c r="E15" t="s">
        <v>11</v>
      </c>
      <c r="R15" s="8"/>
      <c r="S15" s="8"/>
      <c r="T15" s="9"/>
      <c r="U15" s="2"/>
    </row>
    <row r="16" spans="2:21" ht="3.9" customHeight="1" x14ac:dyDescent="0.3">
      <c r="C16" s="7"/>
      <c r="R16" s="10"/>
      <c r="S16" s="10"/>
      <c r="T16" s="10"/>
      <c r="U16" s="10"/>
    </row>
    <row r="17" spans="2:21" x14ac:dyDescent="0.3">
      <c r="C17" t="s">
        <v>6</v>
      </c>
      <c r="E17" t="s">
        <v>12</v>
      </c>
      <c r="R17" s="10"/>
      <c r="S17" s="8"/>
      <c r="T17" s="11"/>
      <c r="U17" s="10"/>
    </row>
    <row r="18" spans="2:21" ht="3.9" customHeight="1" x14ac:dyDescent="0.3">
      <c r="R18" s="10"/>
      <c r="S18" s="10"/>
      <c r="T18" s="10"/>
      <c r="U18" s="10"/>
    </row>
    <row r="19" spans="2:21" ht="15" customHeight="1" x14ac:dyDescent="0.3">
      <c r="C19" s="7" t="s">
        <v>75</v>
      </c>
      <c r="E19" t="s">
        <v>13</v>
      </c>
      <c r="R19" s="12"/>
      <c r="S19" s="12"/>
      <c r="T19" s="13"/>
      <c r="U19" s="14"/>
    </row>
    <row r="20" spans="2:21" ht="3.9" customHeight="1" x14ac:dyDescent="0.3">
      <c r="C20" s="7"/>
    </row>
    <row r="21" spans="2:21" ht="15" customHeight="1" x14ac:dyDescent="0.3">
      <c r="C21" s="7" t="s">
        <v>76</v>
      </c>
      <c r="E21" t="s">
        <v>14</v>
      </c>
    </row>
    <row r="22" spans="2:21" x14ac:dyDescent="0.3">
      <c r="C22" s="7"/>
    </row>
    <row r="23" spans="2:21" ht="15.6" x14ac:dyDescent="0.3">
      <c r="B23" s="15" t="s">
        <v>15</v>
      </c>
      <c r="R23" s="54" t="s">
        <v>16</v>
      </c>
      <c r="S23" s="54"/>
      <c r="T23" s="54"/>
      <c r="U23" s="54"/>
    </row>
    <row r="24" spans="2:21" ht="15.6" x14ac:dyDescent="0.3">
      <c r="R24" s="16" t="s">
        <v>17</v>
      </c>
      <c r="S24" s="5" t="s">
        <v>17</v>
      </c>
      <c r="T24" s="6" t="s">
        <v>76</v>
      </c>
      <c r="U24" s="6" t="s">
        <v>75</v>
      </c>
    </row>
    <row r="25" spans="2:21" x14ac:dyDescent="0.3">
      <c r="R25" s="5" t="s">
        <v>18</v>
      </c>
      <c r="S25" s="5" t="s">
        <v>19</v>
      </c>
      <c r="T25" s="5"/>
    </row>
    <row r="26" spans="2:21" x14ac:dyDescent="0.3">
      <c r="C26" t="s">
        <v>20</v>
      </c>
      <c r="E26" s="55" t="s">
        <v>21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17">
        <v>537058</v>
      </c>
      <c r="S26" s="18">
        <f>R26/3.6*1000</f>
        <v>149182777.77777779</v>
      </c>
      <c r="T26" s="19">
        <f>R26/R$31</f>
        <v>0.35132990502033501</v>
      </c>
      <c r="U26" s="2">
        <v>1.1200000000000001</v>
      </c>
    </row>
    <row r="27" spans="2:21" x14ac:dyDescent="0.3">
      <c r="C27" t="s">
        <v>22</v>
      </c>
      <c r="E27" s="55" t="s">
        <v>23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7">
        <v>977564</v>
      </c>
      <c r="S27" s="8">
        <f t="shared" ref="S27:S29" si="0">R27/3.6*1000</f>
        <v>271545555.55555558</v>
      </c>
      <c r="T27" s="19">
        <f>R27/R$31</f>
        <v>0.63949790762133474</v>
      </c>
      <c r="U27" s="2">
        <v>0.54</v>
      </c>
    </row>
    <row r="28" spans="2:21" x14ac:dyDescent="0.3">
      <c r="C28" t="s">
        <v>24</v>
      </c>
      <c r="E28" s="55" t="s">
        <v>25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17">
        <v>0</v>
      </c>
      <c r="S28" s="8">
        <f t="shared" si="0"/>
        <v>0</v>
      </c>
      <c r="T28" s="19">
        <f>R28/R$31</f>
        <v>0</v>
      </c>
      <c r="U28" s="2">
        <v>0.87</v>
      </c>
    </row>
    <row r="29" spans="2:21" x14ac:dyDescent="0.3">
      <c r="C29" t="s">
        <v>26</v>
      </c>
      <c r="E29" s="55" t="s">
        <v>27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17">
        <v>6798</v>
      </c>
      <c r="S29" s="8">
        <f t="shared" si="0"/>
        <v>1888333.3333333333</v>
      </c>
      <c r="T29" s="19">
        <f>R29/R$31</f>
        <v>4.4470814964645113E-3</v>
      </c>
      <c r="U29" s="2">
        <v>0.55000000000000004</v>
      </c>
    </row>
    <row r="30" spans="2:21" ht="14.25" customHeight="1" x14ac:dyDescent="0.3">
      <c r="C30" t="s">
        <v>28</v>
      </c>
      <c r="E30" s="55" t="s">
        <v>29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17">
        <v>7223</v>
      </c>
      <c r="S30" s="8">
        <f>R30/3.6*1000</f>
        <v>2006388.888888889</v>
      </c>
      <c r="T30" s="19">
        <f>R30/R$31</f>
        <v>4.7251058618657197E-3</v>
      </c>
      <c r="U30" s="10">
        <v>0.33</v>
      </c>
    </row>
    <row r="31" spans="2:21" x14ac:dyDescent="0.3">
      <c r="B31" s="20" t="s">
        <v>30</v>
      </c>
      <c r="R31" s="12">
        <f>SUM(R26:R30)</f>
        <v>1528643</v>
      </c>
      <c r="S31" s="12">
        <f>SUM(S26:S30)</f>
        <v>424623055.55555558</v>
      </c>
      <c r="T31" s="21">
        <f>SUM(T26:T30)</f>
        <v>1</v>
      </c>
      <c r="U31" s="14">
        <f>T26*U26+T28*U28+T29*U29+T30*U30+T27*U27</f>
        <v>0.74282354349576718</v>
      </c>
    </row>
    <row r="33" spans="2:32" ht="15.6" x14ac:dyDescent="0.3">
      <c r="B33" s="15" t="s">
        <v>31</v>
      </c>
    </row>
    <row r="34" spans="2:32" ht="15.6" x14ac:dyDescent="0.3">
      <c r="V34" s="61" t="s">
        <v>32</v>
      </c>
      <c r="W34" s="61"/>
      <c r="Y34" s="61" t="s">
        <v>33</v>
      </c>
      <c r="Z34" s="61"/>
      <c r="AB34" t="s">
        <v>34</v>
      </c>
      <c r="AC34" s="5" t="s">
        <v>35</v>
      </c>
      <c r="AD34" s="5" t="s">
        <v>36</v>
      </c>
      <c r="AE34" s="6" t="s">
        <v>73</v>
      </c>
      <c r="AF34" s="6" t="s">
        <v>74</v>
      </c>
    </row>
    <row r="35" spans="2:32" ht="27.6" x14ac:dyDescent="0.3">
      <c r="O35" s="22" t="s">
        <v>37</v>
      </c>
      <c r="P35" s="22" t="s">
        <v>38</v>
      </c>
      <c r="Q35" s="22" t="s">
        <v>39</v>
      </c>
      <c r="R35" s="22" t="s">
        <v>40</v>
      </c>
      <c r="S35" s="22" t="s">
        <v>41</v>
      </c>
      <c r="T35" s="22" t="s">
        <v>42</v>
      </c>
      <c r="U35" s="23"/>
      <c r="V35" s="24" t="s">
        <v>73</v>
      </c>
      <c r="W35" s="22" t="s">
        <v>43</v>
      </c>
      <c r="X35" s="23"/>
      <c r="Y35" s="24" t="s">
        <v>73</v>
      </c>
      <c r="Z35" s="22" t="str">
        <f>W35</f>
        <v>arány</v>
      </c>
      <c r="AA35" s="23"/>
      <c r="AB35" s="24" t="s">
        <v>73</v>
      </c>
      <c r="AC35" s="22" t="s">
        <v>44</v>
      </c>
      <c r="AD35" s="22" t="s">
        <v>45</v>
      </c>
      <c r="AE35" s="22" t="s">
        <v>46</v>
      </c>
      <c r="AF35" s="5" t="s">
        <v>47</v>
      </c>
    </row>
    <row r="36" spans="2:32" x14ac:dyDescent="0.3">
      <c r="O36" s="5" t="s">
        <v>19</v>
      </c>
      <c r="P36" s="5" t="s">
        <v>19</v>
      </c>
      <c r="Q36" s="5" t="s">
        <v>19</v>
      </c>
      <c r="R36" s="5" t="s">
        <v>19</v>
      </c>
      <c r="S36" s="5" t="s">
        <v>19</v>
      </c>
      <c r="T36" s="5" t="s">
        <v>19</v>
      </c>
      <c r="V36" s="2"/>
      <c r="W36" s="5"/>
      <c r="X36" s="5"/>
      <c r="AA36" s="5"/>
      <c r="AC36" s="5" t="s">
        <v>19</v>
      </c>
    </row>
    <row r="37" spans="2:32" outlineLevel="1" x14ac:dyDescent="0.3">
      <c r="M37" s="5" t="s">
        <v>48</v>
      </c>
      <c r="O37" s="8">
        <v>1146756</v>
      </c>
      <c r="P37" s="8">
        <v>1146756</v>
      </c>
      <c r="Q37" s="8">
        <v>0</v>
      </c>
      <c r="R37" s="8">
        <v>0</v>
      </c>
      <c r="S37" s="8">
        <v>696758</v>
      </c>
      <c r="T37" s="8">
        <v>449998</v>
      </c>
      <c r="V37" s="25">
        <v>2.5</v>
      </c>
      <c r="W37" s="8">
        <v>1</v>
      </c>
      <c r="X37" s="26"/>
      <c r="Y37" s="27">
        <v>0</v>
      </c>
      <c r="Z37" s="28">
        <v>0</v>
      </c>
      <c r="AA37" s="26"/>
      <c r="AB37" s="14">
        <v>2.5</v>
      </c>
      <c r="AC37" s="29">
        <v>83718611.111111104</v>
      </c>
      <c r="AD37" s="11">
        <v>0.19809585781703934</v>
      </c>
      <c r="AE37" s="30">
        <v>0.49523964454259833</v>
      </c>
    </row>
    <row r="38" spans="2:32" outlineLevel="1" x14ac:dyDescent="0.3">
      <c r="M38" s="5" t="s">
        <v>49</v>
      </c>
      <c r="O38" s="8">
        <v>944885</v>
      </c>
      <c r="P38" s="8">
        <v>944885</v>
      </c>
      <c r="Q38" s="8">
        <v>0</v>
      </c>
      <c r="R38" s="8">
        <v>0</v>
      </c>
      <c r="S38" s="8">
        <v>582959</v>
      </c>
      <c r="T38" s="8">
        <v>361926</v>
      </c>
      <c r="V38" s="25">
        <v>2.5</v>
      </c>
      <c r="W38" s="8">
        <v>1</v>
      </c>
      <c r="X38" s="26"/>
      <c r="Y38" s="27">
        <v>0</v>
      </c>
      <c r="Z38" s="28">
        <v>0</v>
      </c>
      <c r="AA38" s="26"/>
      <c r="AB38" s="14">
        <v>2.5</v>
      </c>
      <c r="AC38" s="29">
        <v>61468611.111111112</v>
      </c>
      <c r="AD38" s="11">
        <v>0.14544767388360874</v>
      </c>
      <c r="AE38" s="30">
        <v>0.36361918470902188</v>
      </c>
    </row>
    <row r="39" spans="2:32" outlineLevel="1" x14ac:dyDescent="0.3">
      <c r="M39" s="5" t="s">
        <v>50</v>
      </c>
      <c r="O39" s="8">
        <v>957463</v>
      </c>
      <c r="P39" s="8">
        <v>957463</v>
      </c>
      <c r="Q39" s="8">
        <v>0</v>
      </c>
      <c r="R39" s="8">
        <v>0</v>
      </c>
      <c r="S39" s="8">
        <v>583148</v>
      </c>
      <c r="T39" s="8">
        <v>374315</v>
      </c>
      <c r="V39" s="25">
        <v>2.5</v>
      </c>
      <c r="W39" s="8">
        <v>1</v>
      </c>
      <c r="X39" s="26"/>
      <c r="Y39" s="27">
        <v>0</v>
      </c>
      <c r="Z39" s="28">
        <v>0</v>
      </c>
      <c r="AA39" s="26"/>
      <c r="AB39" s="14">
        <v>2.5</v>
      </c>
      <c r="AC39" s="29">
        <v>60506944.444444448</v>
      </c>
      <c r="AD39" s="11">
        <v>0.14317216810611141</v>
      </c>
      <c r="AE39" s="30">
        <v>0.35793042026527855</v>
      </c>
    </row>
    <row r="40" spans="2:32" outlineLevel="1" x14ac:dyDescent="0.3">
      <c r="M40" s="5" t="s">
        <v>51</v>
      </c>
      <c r="O40" s="8">
        <v>866249</v>
      </c>
      <c r="P40" s="8">
        <v>866249</v>
      </c>
      <c r="Q40" s="8">
        <v>0</v>
      </c>
      <c r="R40" s="8">
        <v>0</v>
      </c>
      <c r="S40" s="8">
        <v>530408</v>
      </c>
      <c r="T40" s="8">
        <v>335841</v>
      </c>
      <c r="V40" s="25">
        <v>2.5</v>
      </c>
      <c r="W40" s="8">
        <v>1</v>
      </c>
      <c r="X40" s="26"/>
      <c r="Y40" s="27">
        <v>0</v>
      </c>
      <c r="Z40" s="28">
        <v>0</v>
      </c>
      <c r="AA40" s="26"/>
      <c r="AB40" s="14">
        <v>2.5</v>
      </c>
      <c r="AC40" s="29">
        <v>41693611.111111112</v>
      </c>
      <c r="AD40" s="11">
        <v>9.8655860971986711E-2</v>
      </c>
      <c r="AE40" s="30">
        <v>0.24663965242996677</v>
      </c>
    </row>
    <row r="41" spans="2:32" outlineLevel="1" x14ac:dyDescent="0.3">
      <c r="M41" s="5" t="s">
        <v>52</v>
      </c>
      <c r="O41" s="8">
        <v>466746</v>
      </c>
      <c r="P41" s="8">
        <v>466746</v>
      </c>
      <c r="Q41" s="8">
        <v>0</v>
      </c>
      <c r="R41" s="8">
        <v>0</v>
      </c>
      <c r="S41" s="8">
        <v>249096</v>
      </c>
      <c r="T41" s="8">
        <v>217650</v>
      </c>
      <c r="V41" s="25">
        <v>2.5</v>
      </c>
      <c r="W41" s="8">
        <v>1</v>
      </c>
      <c r="X41" s="26"/>
      <c r="Y41" s="27">
        <v>0</v>
      </c>
      <c r="Z41" s="28">
        <v>0</v>
      </c>
      <c r="AA41" s="26"/>
      <c r="AB41" s="14">
        <v>2.5</v>
      </c>
      <c r="AC41" s="29">
        <v>14665833.333333332</v>
      </c>
      <c r="AD41" s="11">
        <v>3.4702449027881846E-2</v>
      </c>
      <c r="AE41" s="30">
        <v>8.6756122569704608E-2</v>
      </c>
    </row>
    <row r="42" spans="2:32" outlineLevel="1" x14ac:dyDescent="0.3">
      <c r="M42" s="5" t="s">
        <v>53</v>
      </c>
      <c r="O42" s="8">
        <v>332241</v>
      </c>
      <c r="P42" s="8">
        <v>332241</v>
      </c>
      <c r="Q42" s="8">
        <v>0</v>
      </c>
      <c r="R42" s="8">
        <v>0</v>
      </c>
      <c r="S42" s="8">
        <v>163518</v>
      </c>
      <c r="T42" s="8">
        <v>168723</v>
      </c>
      <c r="V42" s="25">
        <v>2.5</v>
      </c>
      <c r="W42" s="8">
        <v>1</v>
      </c>
      <c r="X42" s="26"/>
      <c r="Y42" s="27">
        <v>0</v>
      </c>
      <c r="Z42" s="28">
        <v>0</v>
      </c>
      <c r="AA42" s="26"/>
      <c r="AB42" s="14">
        <v>2.5</v>
      </c>
      <c r="AC42" s="29">
        <v>11611111.111111112</v>
      </c>
      <c r="AD42" s="11">
        <v>2.7474333188731583E-2</v>
      </c>
      <c r="AE42" s="30">
        <v>6.8685832971828953E-2</v>
      </c>
    </row>
    <row r="43" spans="2:32" outlineLevel="1" x14ac:dyDescent="0.3">
      <c r="M43" s="5" t="s">
        <v>54</v>
      </c>
      <c r="O43" s="8">
        <v>403010.20000000013</v>
      </c>
      <c r="P43" s="8">
        <v>403010.20000000013</v>
      </c>
      <c r="Q43" s="8">
        <v>0</v>
      </c>
      <c r="R43" s="8">
        <v>0</v>
      </c>
      <c r="S43" s="8">
        <v>189772</v>
      </c>
      <c r="T43" s="8">
        <v>213238.20000000013</v>
      </c>
      <c r="V43" s="25">
        <v>2.5</v>
      </c>
      <c r="W43" s="8">
        <v>1</v>
      </c>
      <c r="X43" s="26"/>
      <c r="Y43" s="27">
        <v>0</v>
      </c>
      <c r="Z43" s="28">
        <v>0</v>
      </c>
      <c r="AA43" s="26"/>
      <c r="AB43" s="14">
        <v>2.5</v>
      </c>
      <c r="AC43" s="29">
        <v>11280277.777777778</v>
      </c>
      <c r="AD43" s="11">
        <v>2.6691511877062223E-2</v>
      </c>
      <c r="AE43" s="30">
        <v>6.672877969265556E-2</v>
      </c>
    </row>
    <row r="44" spans="2:32" outlineLevel="1" x14ac:dyDescent="0.3">
      <c r="M44" s="5" t="s">
        <v>55</v>
      </c>
      <c r="O44" s="8">
        <v>408823</v>
      </c>
      <c r="P44" s="8">
        <v>408823</v>
      </c>
      <c r="Q44" s="8">
        <v>0</v>
      </c>
      <c r="R44" s="8">
        <v>0</v>
      </c>
      <c r="S44" s="8">
        <v>195732</v>
      </c>
      <c r="T44" s="8">
        <v>213091</v>
      </c>
      <c r="V44" s="25">
        <v>2.5</v>
      </c>
      <c r="W44" s="8">
        <v>1</v>
      </c>
      <c r="X44" s="26"/>
      <c r="Y44" s="27">
        <v>0</v>
      </c>
      <c r="Z44" s="28">
        <v>0</v>
      </c>
      <c r="AA44" s="26"/>
      <c r="AB44" s="14">
        <v>2.5</v>
      </c>
      <c r="AC44" s="29">
        <v>11293888.888888888</v>
      </c>
      <c r="AD44" s="11">
        <v>2.6723718631278676E-2</v>
      </c>
      <c r="AE44" s="30">
        <v>6.6809296578196689E-2</v>
      </c>
    </row>
    <row r="45" spans="2:32" outlineLevel="1" x14ac:dyDescent="0.3">
      <c r="M45" s="5" t="s">
        <v>56</v>
      </c>
      <c r="O45" s="8">
        <v>415149</v>
      </c>
      <c r="P45" s="8">
        <v>415149</v>
      </c>
      <c r="Q45" s="8">
        <v>0</v>
      </c>
      <c r="R45" s="8">
        <v>0</v>
      </c>
      <c r="S45" s="8">
        <v>204760</v>
      </c>
      <c r="T45" s="8">
        <v>210389</v>
      </c>
      <c r="V45" s="25">
        <v>2.5</v>
      </c>
      <c r="W45" s="8">
        <v>1</v>
      </c>
      <c r="X45" s="26"/>
      <c r="Y45" s="27">
        <v>0</v>
      </c>
      <c r="Z45" s="28">
        <v>0</v>
      </c>
      <c r="AA45" s="26"/>
      <c r="AB45" s="14">
        <v>2.5</v>
      </c>
      <c r="AC45" s="29">
        <v>14423611.111111112</v>
      </c>
      <c r="AD45" s="11">
        <v>3.4129300258968598E-2</v>
      </c>
      <c r="AE45" s="30">
        <v>8.5323250647421495E-2</v>
      </c>
    </row>
    <row r="46" spans="2:32" outlineLevel="1" x14ac:dyDescent="0.3">
      <c r="M46" s="5" t="s">
        <v>57</v>
      </c>
      <c r="O46" s="8">
        <v>480867</v>
      </c>
      <c r="P46" s="8">
        <v>480867</v>
      </c>
      <c r="Q46" s="8">
        <v>0</v>
      </c>
      <c r="R46" s="8">
        <v>0</v>
      </c>
      <c r="S46" s="8">
        <v>333026</v>
      </c>
      <c r="T46" s="8">
        <v>147841</v>
      </c>
      <c r="V46" s="25">
        <v>2.5</v>
      </c>
      <c r="W46" s="8">
        <v>1</v>
      </c>
      <c r="X46" s="25"/>
      <c r="Y46" s="27">
        <v>0</v>
      </c>
      <c r="Z46" s="28">
        <v>0</v>
      </c>
      <c r="AA46" s="31"/>
      <c r="AB46" s="14">
        <v>2.5</v>
      </c>
      <c r="AC46" s="32">
        <v>24391111.111111108</v>
      </c>
      <c r="AD46" s="11">
        <v>5.7714503555888579E-2</v>
      </c>
      <c r="AE46" s="30">
        <v>0.14428625888972144</v>
      </c>
    </row>
    <row r="47" spans="2:32" outlineLevel="1" x14ac:dyDescent="0.3">
      <c r="M47" s="5" t="s">
        <v>58</v>
      </c>
      <c r="O47" s="8">
        <v>573828</v>
      </c>
      <c r="P47" s="8">
        <v>573828</v>
      </c>
      <c r="Q47" s="8">
        <v>0</v>
      </c>
      <c r="R47" s="8">
        <v>0</v>
      </c>
      <c r="S47" s="8">
        <v>402482</v>
      </c>
      <c r="T47" s="8">
        <v>171346</v>
      </c>
      <c r="V47" s="25">
        <v>2.5</v>
      </c>
      <c r="W47" s="8">
        <v>1</v>
      </c>
      <c r="X47" s="26"/>
      <c r="Y47" s="27">
        <v>0</v>
      </c>
      <c r="Z47" s="28">
        <v>0</v>
      </c>
      <c r="AA47" s="26"/>
      <c r="AB47" s="14">
        <v>2.5</v>
      </c>
      <c r="AC47" s="32">
        <v>37777222.222222216</v>
      </c>
      <c r="AD47" s="11">
        <v>8.9388860406725293E-2</v>
      </c>
      <c r="AE47" s="30">
        <v>0.22347215101681323</v>
      </c>
    </row>
    <row r="48" spans="2:32" outlineLevel="1" x14ac:dyDescent="0.3">
      <c r="M48" s="5" t="s">
        <v>59</v>
      </c>
      <c r="O48" s="8">
        <v>673409</v>
      </c>
      <c r="P48" s="8">
        <v>673409</v>
      </c>
      <c r="Q48" s="8">
        <v>0</v>
      </c>
      <c r="R48" s="8">
        <v>0</v>
      </c>
      <c r="S48" s="8">
        <v>447589</v>
      </c>
      <c r="T48" s="8">
        <v>225820</v>
      </c>
      <c r="V48" s="25">
        <v>2.5</v>
      </c>
      <c r="W48" s="8">
        <v>1</v>
      </c>
      <c r="X48" s="26"/>
      <c r="Y48" s="27">
        <v>0</v>
      </c>
      <c r="Z48" s="28">
        <v>0</v>
      </c>
      <c r="AA48" s="26"/>
      <c r="AB48" s="14">
        <v>2.5</v>
      </c>
      <c r="AC48" s="32">
        <v>49785833.333333328</v>
      </c>
      <c r="AD48" s="11">
        <v>0.11780376227471703</v>
      </c>
      <c r="AE48" s="30">
        <v>0.29450940568679257</v>
      </c>
    </row>
    <row r="49" spans="2:32" x14ac:dyDescent="0.3">
      <c r="M49" s="33" t="s">
        <v>60</v>
      </c>
      <c r="O49" s="12">
        <v>7669426.2000000002</v>
      </c>
      <c r="P49" s="12">
        <v>7669426.2000000002</v>
      </c>
      <c r="Q49" s="12">
        <v>0</v>
      </c>
      <c r="R49" s="12">
        <v>0</v>
      </c>
      <c r="S49" s="34">
        <v>4579248</v>
      </c>
      <c r="T49" s="34">
        <v>3090178.2</v>
      </c>
      <c r="U49" s="20"/>
      <c r="V49" s="20"/>
      <c r="W49" s="20"/>
      <c r="X49" s="20"/>
      <c r="Y49" s="20"/>
      <c r="Z49" s="20"/>
      <c r="AA49" s="20"/>
      <c r="AB49" s="20"/>
      <c r="AC49" s="12">
        <v>422616666.66666663</v>
      </c>
      <c r="AD49" s="13">
        <v>1.0000000000000002</v>
      </c>
      <c r="AE49" s="35">
        <v>2.5</v>
      </c>
      <c r="AF49" s="36">
        <v>6.0000000000000001E-3</v>
      </c>
    </row>
    <row r="50" spans="2:32" x14ac:dyDescent="0.3">
      <c r="T50" s="37">
        <f>(S49+T49)</f>
        <v>7669426.2000000002</v>
      </c>
    </row>
    <row r="51" spans="2:32" ht="15.6" x14ac:dyDescent="0.3">
      <c r="B51" s="62" t="s">
        <v>61</v>
      </c>
      <c r="C51" s="62"/>
      <c r="D51" s="62"/>
      <c r="E51" s="62"/>
    </row>
    <row r="52" spans="2:32" x14ac:dyDescent="0.3">
      <c r="B52" s="63" t="s">
        <v>62</v>
      </c>
      <c r="C52" s="63"/>
      <c r="E52" s="38">
        <v>0.10730000000000001</v>
      </c>
    </row>
    <row r="53" spans="2:32" x14ac:dyDescent="0.3">
      <c r="B53" s="53"/>
      <c r="C53" s="53"/>
      <c r="D53" s="39"/>
      <c r="E53" s="40"/>
      <c r="G53" s="41"/>
    </row>
    <row r="55" spans="2:32" ht="15.6" x14ac:dyDescent="0.3">
      <c r="B55" s="15" t="s">
        <v>63</v>
      </c>
    </row>
    <row r="56" spans="2:32" x14ac:dyDescent="0.3">
      <c r="S56" s="42"/>
    </row>
    <row r="57" spans="2:32" ht="15" customHeight="1" x14ac:dyDescent="0.3">
      <c r="C57" s="43" t="s">
        <v>77</v>
      </c>
      <c r="D57" s="15"/>
      <c r="E57" s="44">
        <f>1/(1-E52)*(AE49*AF49+((T26*U26)+(T27*U27)+(T28*U28)+(T29*U29)+(T30*U30)))</f>
        <v>0.84891177718804434</v>
      </c>
      <c r="F57" s="45"/>
    </row>
    <row r="58" spans="2:32" x14ac:dyDescent="0.3">
      <c r="C58" s="7"/>
    </row>
    <row r="59" spans="2:32" x14ac:dyDescent="0.3">
      <c r="Q59" s="61" t="s">
        <v>64</v>
      </c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8" spans="17:30" x14ac:dyDescent="0.3">
      <c r="Q68" t="s">
        <v>65</v>
      </c>
    </row>
    <row r="70" spans="17:30" x14ac:dyDescent="0.3">
      <c r="Q70" s="65" t="s">
        <v>66</v>
      </c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7:30" x14ac:dyDescent="0.3"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</row>
    <row r="72" spans="17:30" x14ac:dyDescent="0.3">
      <c r="Q72" s="65" t="s">
        <v>67</v>
      </c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7:30" x14ac:dyDescent="0.3"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  <row r="74" spans="17:30" x14ac:dyDescent="0.3">
      <c r="Q74" s="65" t="s">
        <v>68</v>
      </c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7:30" x14ac:dyDescent="0.3"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</row>
    <row r="76" spans="17:30" ht="28.5" customHeight="1" x14ac:dyDescent="0.3">
      <c r="Q76" s="65" t="s">
        <v>69</v>
      </c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7:30" x14ac:dyDescent="0.3"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17:30" x14ac:dyDescent="0.3">
      <c r="Q78" s="65" t="s">
        <v>70</v>
      </c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80" spans="17:30" ht="15" customHeight="1" x14ac:dyDescent="0.3">
      <c r="Q80" s="64" t="s">
        <v>82</v>
      </c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29">
        <v>12506</v>
      </c>
    </row>
    <row r="82" spans="17:23" ht="15.6" x14ac:dyDescent="0.35">
      <c r="Q82" s="47" t="s">
        <v>78</v>
      </c>
      <c r="R82" s="66">
        <v>4.7000000000000002E-3</v>
      </c>
    </row>
    <row r="83" spans="17:23" ht="15.6" x14ac:dyDescent="0.35">
      <c r="Q83" s="47" t="s">
        <v>79</v>
      </c>
      <c r="R83" s="48">
        <v>1</v>
      </c>
    </row>
    <row r="84" spans="17:23" ht="15.6" x14ac:dyDescent="0.35">
      <c r="Q84" s="47" t="s">
        <v>80</v>
      </c>
      <c r="R84" s="48">
        <v>6.0000000000000001E-3</v>
      </c>
      <c r="T84" s="49"/>
      <c r="U84" s="49"/>
      <c r="V84" s="49"/>
      <c r="W84" s="49"/>
    </row>
    <row r="85" spans="17:23" ht="15.6" x14ac:dyDescent="0.35">
      <c r="Q85" s="47" t="s">
        <v>81</v>
      </c>
      <c r="R85" s="50">
        <v>0.1</v>
      </c>
      <c r="T85" s="49"/>
      <c r="U85" s="49"/>
      <c r="V85" s="49"/>
      <c r="W85" s="49"/>
    </row>
    <row r="86" spans="17:23" x14ac:dyDescent="0.3">
      <c r="T86" s="49"/>
      <c r="U86" s="49"/>
      <c r="V86" s="49"/>
      <c r="W86" s="49"/>
    </row>
    <row r="88" spans="17:23" x14ac:dyDescent="0.3">
      <c r="Q88" t="s">
        <v>71</v>
      </c>
      <c r="R88" s="51">
        <f>((T30*R83)+(R84*R85))/(1+R84)</f>
        <v>5.2933457871428627E-3</v>
      </c>
    </row>
  </sheetData>
  <mergeCells count="31">
    <mergeCell ref="Y34:Z34"/>
    <mergeCell ref="B51:E51"/>
    <mergeCell ref="B52:C52"/>
    <mergeCell ref="Q80:AA80"/>
    <mergeCell ref="Q59:AD59"/>
    <mergeCell ref="Q70:AD70"/>
    <mergeCell ref="Q72:AD72"/>
    <mergeCell ref="Q74:AD74"/>
    <mergeCell ref="Q76:AD76"/>
    <mergeCell ref="Q78:AD78"/>
    <mergeCell ref="C5:C6"/>
    <mergeCell ref="D5:D6"/>
    <mergeCell ref="E5:G5"/>
    <mergeCell ref="E30:Q30"/>
    <mergeCell ref="V34:W34"/>
    <mergeCell ref="H5:H6"/>
    <mergeCell ref="I5:I6"/>
    <mergeCell ref="J5:J6"/>
    <mergeCell ref="B53:C53"/>
    <mergeCell ref="R6:U6"/>
    <mergeCell ref="R23:U23"/>
    <mergeCell ref="E26:Q26"/>
    <mergeCell ref="E27:Q27"/>
    <mergeCell ref="E28:Q28"/>
    <mergeCell ref="E29:Q29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Kecskés Anikó</dc:creator>
  <cp:lastModifiedBy>Kecskés Anikó</cp:lastModifiedBy>
  <dcterms:created xsi:type="dcterms:W3CDTF">2023-02-23T12:37:01Z</dcterms:created>
  <dcterms:modified xsi:type="dcterms:W3CDTF">2023-03-21T14:15:33Z</dcterms:modified>
</cp:coreProperties>
</file>